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0380" windowHeight="5010" tabRatio="857" activeTab="4"/>
  </bookViews>
  <sheets>
    <sheet name="Справ" sheetId="1" r:id="rId1"/>
    <sheet name="РепродПример" sheetId="2" r:id="rId2"/>
    <sheet name="КонтОткПример" sheetId="3" r:id="rId3"/>
    <sheet name="КонтВырПример" sheetId="4" r:id="rId4"/>
    <sheet name="РепродРабоч" sheetId="5" r:id="rId5"/>
    <sheet name="КонтОткРабоч" sheetId="6" r:id="rId6"/>
    <sheet name="КонтВырРабоч" sheetId="7" r:id="rId7"/>
  </sheets>
  <definedNames/>
  <calcPr fullCalcOnLoad="1"/>
</workbook>
</file>

<file path=xl/sharedStrings.xml><?xml version="1.0" encoding="utf-8"?>
<sst xmlns="http://schemas.openxmlformats.org/spreadsheetml/2006/main" count="207" uniqueCount="71">
  <si>
    <t>Показатели</t>
  </si>
  <si>
    <t>Сумма</t>
  </si>
  <si>
    <t>Целевой стандарт</t>
  </si>
  <si>
    <t>Ед. измерения</t>
  </si>
  <si>
    <t>сутки</t>
  </si>
  <si>
    <t>граммы</t>
  </si>
  <si>
    <t>к. ед.-кг</t>
  </si>
  <si>
    <t>см</t>
  </si>
  <si>
    <t>мм</t>
  </si>
  <si>
    <t>кв. см</t>
  </si>
  <si>
    <t>кг</t>
  </si>
  <si>
    <t>Индекс</t>
  </si>
  <si>
    <t>Для проверки индекса ввести фактические показатели по животному или группе</t>
  </si>
  <si>
    <t>Значение индекса J=0 соответствует среднему по стаду у всех признаков</t>
  </si>
  <si>
    <t>Значение индекса J&gt;0 соответствует превышению над средним по стаду для комплекса признаков</t>
  </si>
  <si>
    <t>МНП</t>
  </si>
  <si>
    <t>МОЛ</t>
  </si>
  <si>
    <t>голов</t>
  </si>
  <si>
    <t>2м1гол</t>
  </si>
  <si>
    <t>2мГнез</t>
  </si>
  <si>
    <t>2мГол</t>
  </si>
  <si>
    <t>СЕЛЕКЦИОННЫЕ ИНДЕКСЫ - репродуктивные качества свиноматок</t>
  </si>
  <si>
    <t>Признаки</t>
  </si>
  <si>
    <t>СКР - возраст достижения живой массы 100 кг, сутки</t>
  </si>
  <si>
    <t>ССП - среднесуточный прирост, г</t>
  </si>
  <si>
    <t>КЕД - затраты корма на 1 кг прироста, кг</t>
  </si>
  <si>
    <t>ДТУ - длина туши, см</t>
  </si>
  <si>
    <t>МГЛ - площадь "мышечного глазка", см^2</t>
  </si>
  <si>
    <t>ЗТР - масса задней трети полутуши, кг</t>
  </si>
  <si>
    <t>Значение индекса J&lt;0 соответствует уменьшению от среднего по стаду для комплекса признаков</t>
  </si>
  <si>
    <t>Весов. коэфф. (IK/SD)</t>
  </si>
  <si>
    <t>Элемент индекса</t>
  </si>
  <si>
    <t>СКР (x1)</t>
  </si>
  <si>
    <t>ССП  (x2)</t>
  </si>
  <si>
    <t>КЕД (x3)</t>
  </si>
  <si>
    <t>ДТУ (x4)</t>
  </si>
  <si>
    <t>ТШП (x5)</t>
  </si>
  <si>
    <t>МГЛ (x6)</t>
  </si>
  <si>
    <t>ЗТР (x7)</t>
  </si>
  <si>
    <t>J=0,65*(201-x1)+0,17*(x2-704)+12,62*(3,93-x3)+2,31*(x4-94)+4,37*(32-x5)+2,53*(x6-29,5)+7,98*(x7-10,2)</t>
  </si>
  <si>
    <t>Коэф. наслед. (h^2)</t>
  </si>
  <si>
    <t>j=(SD*h^2)/S</t>
  </si>
  <si>
    <t>Индексн. коэф.(IK), %</t>
  </si>
  <si>
    <t>СЕЛЕКЦИОННЫЕ ИНДЕКСЫ - Пример оценки молодняка свиней методом контрольного откорма</t>
  </si>
  <si>
    <t>Среднее по стаду</t>
  </si>
  <si>
    <t>Селекц. диффер. (SD)</t>
  </si>
  <si>
    <t>Ср. квадр. отклон. (S)</t>
  </si>
  <si>
    <t>Для проверки индекса ввести фактические показатели по животному или группе (x1...x7)</t>
  </si>
  <si>
    <t>Число</t>
  </si>
  <si>
    <t>выделенное - вводить данные, остальное (курсив)- автоматическое вычисление</t>
  </si>
  <si>
    <t>Селекционный индекс (J) имеет следующий вид:</t>
  </si>
  <si>
    <t>Селекция на понижение, остальные - на повышение величины признака</t>
  </si>
  <si>
    <t>Число перед скобками - весовой коэффициент</t>
  </si>
  <si>
    <t>В скобках - константы и x1...x7 соответственно средние фактические значения по стаду</t>
  </si>
  <si>
    <t>и подставляемые конкретные показатели по каждому животному</t>
  </si>
  <si>
    <t>от суммы</t>
  </si>
  <si>
    <t>Факт. показатель</t>
  </si>
  <si>
    <t>МТУ (x3)</t>
  </si>
  <si>
    <t>МЗТ (x6)</t>
  </si>
  <si>
    <t>ПМГ (x7)</t>
  </si>
  <si>
    <t>СЕЛЕКЦИОННЫЕ ИНДЕКСЫ -  оценка методом контрольного откорма</t>
  </si>
  <si>
    <t>ССП  (x1)</t>
  </si>
  <si>
    <t>КЕД (x1)</t>
  </si>
  <si>
    <t>ТШП (x3)</t>
  </si>
  <si>
    <t>По парам потомство отцов-потомство сыновей (83 пары)</t>
  </si>
  <si>
    <t>Разработка программ: В.Н. Дементьев, по В.И. Степанову и Н.В. Михайлову (1985)</t>
  </si>
  <si>
    <t>ЖМ</t>
  </si>
  <si>
    <t>ДТ</t>
  </si>
  <si>
    <t>РЖН</t>
  </si>
  <si>
    <t>ГО2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</si>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</sst>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</numFmts>
  <fonts count="9">
    <font>
      <sz val="10"/>
      <name val="Arial Cyr"/>
      <family val="0"/>
    </font>
    <font>
      <sz val="10"/>
      <color indexed="12"/>
      <name val="Arial Cyr"/>
      <family val="2"/>
    </font>
    <font>
      <sz val="10"/>
      <color indexed="17"/>
      <name val="Arial Cyr"/>
      <family val="2"/>
    </font>
    <font>
      <b/>
      <sz val="10"/>
      <name val="Arial Cyr"/>
      <family val="2"/>
    </font>
    <font>
      <sz val="10"/>
      <color indexed="8"/>
      <name val="Arial Cyr"/>
      <family val="2"/>
    </font>
    <font>
      <i/>
      <sz val="10"/>
      <name val="Arial Cyr"/>
      <family val="2"/>
    </font>
    <font>
      <i/>
      <sz val="10"/>
      <color indexed="10"/>
      <name val="Arial Cyr"/>
      <family val="2"/>
    </font>
    <font>
      <b/>
      <sz val="10"/>
      <color indexed="8"/>
      <name val="Arial Cyr"/>
      <family val="2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166" fontId="5" fillId="0" borderId="0" xfId="0" applyNumberFormat="1" applyFont="1" applyFill="1" applyBorder="1" applyAlignment="1">
      <alignment/>
    </xf>
    <xf numFmtId="166" fontId="5" fillId="0" borderId="0" xfId="0" applyNumberFormat="1" applyFont="1" applyBorder="1" applyAlignment="1">
      <alignment/>
    </xf>
    <xf numFmtId="166" fontId="6" fillId="0" borderId="0" xfId="0" applyNumberFormat="1" applyFont="1" applyFill="1" applyBorder="1" applyAlignment="1">
      <alignment/>
    </xf>
    <xf numFmtId="166" fontId="6" fillId="0" borderId="0" xfId="0" applyNumberFormat="1" applyFont="1" applyBorder="1" applyAlignment="1">
      <alignment/>
    </xf>
    <xf numFmtId="166" fontId="5" fillId="0" borderId="0" xfId="0" applyNumberFormat="1" applyFont="1" applyFill="1" applyAlignment="1">
      <alignment/>
    </xf>
    <xf numFmtId="166" fontId="5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3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167" fontId="3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67" fontId="0" fillId="0" borderId="0" xfId="0" applyNumberFormat="1" applyFont="1" applyFill="1" applyBorder="1" applyAlignment="1">
      <alignment/>
    </xf>
    <xf numFmtId="167" fontId="3" fillId="0" borderId="0" xfId="0" applyNumberFormat="1" applyFont="1" applyFill="1" applyAlignment="1">
      <alignment/>
    </xf>
    <xf numFmtId="167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19</xdr:row>
      <xdr:rowOff>66675</xdr:rowOff>
    </xdr:from>
    <xdr:to>
      <xdr:col>9</xdr:col>
      <xdr:colOff>647700</xdr:colOff>
      <xdr:row>19</xdr:row>
      <xdr:rowOff>76200</xdr:rowOff>
    </xdr:to>
    <xdr:sp>
      <xdr:nvSpPr>
        <xdr:cNvPr id="1" name="Line 1"/>
        <xdr:cNvSpPr>
          <a:spLocks/>
        </xdr:cNvSpPr>
      </xdr:nvSpPr>
      <xdr:spPr>
        <a:xfrm flipV="1">
          <a:off x="85725" y="3143250"/>
          <a:ext cx="689610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85725</xdr:colOff>
      <xdr:row>3</xdr:row>
      <xdr:rowOff>66675</xdr:rowOff>
    </xdr:from>
    <xdr:to>
      <xdr:col>9</xdr:col>
      <xdr:colOff>647700</xdr:colOff>
      <xdr:row>3</xdr:row>
      <xdr:rowOff>76200</xdr:rowOff>
    </xdr:to>
    <xdr:sp>
      <xdr:nvSpPr>
        <xdr:cNvPr id="2" name="Line 3"/>
        <xdr:cNvSpPr>
          <a:spLocks/>
        </xdr:cNvSpPr>
      </xdr:nvSpPr>
      <xdr:spPr>
        <a:xfrm flipV="1">
          <a:off x="85725" y="552450"/>
          <a:ext cx="68961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66675</xdr:rowOff>
    </xdr:from>
    <xdr:to>
      <xdr:col>9</xdr:col>
      <xdr:colOff>647700</xdr:colOff>
      <xdr:row>6</xdr:row>
      <xdr:rowOff>76200</xdr:rowOff>
    </xdr:to>
    <xdr:sp>
      <xdr:nvSpPr>
        <xdr:cNvPr id="3" name="Line 4"/>
        <xdr:cNvSpPr>
          <a:spLocks/>
        </xdr:cNvSpPr>
      </xdr:nvSpPr>
      <xdr:spPr>
        <a:xfrm flipV="1">
          <a:off x="85725" y="1038225"/>
          <a:ext cx="6896100" cy="9525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85725</xdr:colOff>
      <xdr:row>15</xdr:row>
      <xdr:rowOff>66675</xdr:rowOff>
    </xdr:from>
    <xdr:to>
      <xdr:col>9</xdr:col>
      <xdr:colOff>647700</xdr:colOff>
      <xdr:row>15</xdr:row>
      <xdr:rowOff>76200</xdr:rowOff>
    </xdr:to>
    <xdr:sp>
      <xdr:nvSpPr>
        <xdr:cNvPr id="4" name="Line 5"/>
        <xdr:cNvSpPr>
          <a:spLocks/>
        </xdr:cNvSpPr>
      </xdr:nvSpPr>
      <xdr:spPr>
        <a:xfrm flipV="1">
          <a:off x="85725" y="2495550"/>
          <a:ext cx="68961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17</xdr:row>
      <xdr:rowOff>66675</xdr:rowOff>
    </xdr:from>
    <xdr:to>
      <xdr:col>9</xdr:col>
      <xdr:colOff>647700</xdr:colOff>
      <xdr:row>17</xdr:row>
      <xdr:rowOff>76200</xdr:rowOff>
    </xdr:to>
    <xdr:sp>
      <xdr:nvSpPr>
        <xdr:cNvPr id="1" name="Line 1"/>
        <xdr:cNvSpPr>
          <a:spLocks/>
        </xdr:cNvSpPr>
      </xdr:nvSpPr>
      <xdr:spPr>
        <a:xfrm flipV="1">
          <a:off x="85725" y="2819400"/>
          <a:ext cx="6734175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85725</xdr:colOff>
      <xdr:row>13</xdr:row>
      <xdr:rowOff>66675</xdr:rowOff>
    </xdr:from>
    <xdr:to>
      <xdr:col>9</xdr:col>
      <xdr:colOff>647700</xdr:colOff>
      <xdr:row>13</xdr:row>
      <xdr:rowOff>76200</xdr:rowOff>
    </xdr:to>
    <xdr:sp>
      <xdr:nvSpPr>
        <xdr:cNvPr id="2" name="Line 4"/>
        <xdr:cNvSpPr>
          <a:spLocks/>
        </xdr:cNvSpPr>
      </xdr:nvSpPr>
      <xdr:spPr>
        <a:xfrm flipV="1">
          <a:off x="85725" y="2171700"/>
          <a:ext cx="67341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85725</xdr:colOff>
      <xdr:row>4</xdr:row>
      <xdr:rowOff>66675</xdr:rowOff>
    </xdr:from>
    <xdr:to>
      <xdr:col>9</xdr:col>
      <xdr:colOff>647700</xdr:colOff>
      <xdr:row>4</xdr:row>
      <xdr:rowOff>76200</xdr:rowOff>
    </xdr:to>
    <xdr:sp>
      <xdr:nvSpPr>
        <xdr:cNvPr id="3" name="Line 5"/>
        <xdr:cNvSpPr>
          <a:spLocks/>
        </xdr:cNvSpPr>
      </xdr:nvSpPr>
      <xdr:spPr>
        <a:xfrm flipV="1">
          <a:off x="85725" y="714375"/>
          <a:ext cx="6734175" cy="9525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85725</xdr:colOff>
      <xdr:row>1</xdr:row>
      <xdr:rowOff>66675</xdr:rowOff>
    </xdr:from>
    <xdr:to>
      <xdr:col>9</xdr:col>
      <xdr:colOff>647700</xdr:colOff>
      <xdr:row>1</xdr:row>
      <xdr:rowOff>76200</xdr:rowOff>
    </xdr:to>
    <xdr:sp>
      <xdr:nvSpPr>
        <xdr:cNvPr id="4" name="Line 6"/>
        <xdr:cNvSpPr>
          <a:spLocks/>
        </xdr:cNvSpPr>
      </xdr:nvSpPr>
      <xdr:spPr>
        <a:xfrm flipV="1">
          <a:off x="85725" y="228600"/>
          <a:ext cx="67341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17</xdr:row>
      <xdr:rowOff>66675</xdr:rowOff>
    </xdr:from>
    <xdr:to>
      <xdr:col>9</xdr:col>
      <xdr:colOff>647700</xdr:colOff>
      <xdr:row>17</xdr:row>
      <xdr:rowOff>76200</xdr:rowOff>
    </xdr:to>
    <xdr:sp>
      <xdr:nvSpPr>
        <xdr:cNvPr id="1" name="Line 1"/>
        <xdr:cNvSpPr>
          <a:spLocks/>
        </xdr:cNvSpPr>
      </xdr:nvSpPr>
      <xdr:spPr>
        <a:xfrm flipV="1">
          <a:off x="85725" y="2819400"/>
          <a:ext cx="6734175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85725</xdr:colOff>
      <xdr:row>1</xdr:row>
      <xdr:rowOff>66675</xdr:rowOff>
    </xdr:from>
    <xdr:to>
      <xdr:col>9</xdr:col>
      <xdr:colOff>647700</xdr:colOff>
      <xdr:row>1</xdr:row>
      <xdr:rowOff>76200</xdr:rowOff>
    </xdr:to>
    <xdr:sp>
      <xdr:nvSpPr>
        <xdr:cNvPr id="2" name="Line 2"/>
        <xdr:cNvSpPr>
          <a:spLocks/>
        </xdr:cNvSpPr>
      </xdr:nvSpPr>
      <xdr:spPr>
        <a:xfrm flipV="1">
          <a:off x="85725" y="228600"/>
          <a:ext cx="67341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85725</xdr:colOff>
      <xdr:row>4</xdr:row>
      <xdr:rowOff>66675</xdr:rowOff>
    </xdr:from>
    <xdr:to>
      <xdr:col>9</xdr:col>
      <xdr:colOff>647700</xdr:colOff>
      <xdr:row>4</xdr:row>
      <xdr:rowOff>76200</xdr:rowOff>
    </xdr:to>
    <xdr:sp>
      <xdr:nvSpPr>
        <xdr:cNvPr id="3" name="Line 3"/>
        <xdr:cNvSpPr>
          <a:spLocks/>
        </xdr:cNvSpPr>
      </xdr:nvSpPr>
      <xdr:spPr>
        <a:xfrm flipV="1">
          <a:off x="85725" y="714375"/>
          <a:ext cx="6734175" cy="9525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85725</xdr:colOff>
      <xdr:row>13</xdr:row>
      <xdr:rowOff>66675</xdr:rowOff>
    </xdr:from>
    <xdr:to>
      <xdr:col>9</xdr:col>
      <xdr:colOff>647700</xdr:colOff>
      <xdr:row>13</xdr:row>
      <xdr:rowOff>76200</xdr:rowOff>
    </xdr:to>
    <xdr:sp>
      <xdr:nvSpPr>
        <xdr:cNvPr id="4" name="Line 4"/>
        <xdr:cNvSpPr>
          <a:spLocks/>
        </xdr:cNvSpPr>
      </xdr:nvSpPr>
      <xdr:spPr>
        <a:xfrm flipV="1">
          <a:off x="85725" y="2171700"/>
          <a:ext cx="67341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17</xdr:row>
      <xdr:rowOff>66675</xdr:rowOff>
    </xdr:from>
    <xdr:to>
      <xdr:col>9</xdr:col>
      <xdr:colOff>647700</xdr:colOff>
      <xdr:row>17</xdr:row>
      <xdr:rowOff>76200</xdr:rowOff>
    </xdr:to>
    <xdr:sp>
      <xdr:nvSpPr>
        <xdr:cNvPr id="1" name="Line 1"/>
        <xdr:cNvSpPr>
          <a:spLocks/>
        </xdr:cNvSpPr>
      </xdr:nvSpPr>
      <xdr:spPr>
        <a:xfrm flipV="1">
          <a:off x="85725" y="2819400"/>
          <a:ext cx="6734175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85725</xdr:colOff>
      <xdr:row>1</xdr:row>
      <xdr:rowOff>66675</xdr:rowOff>
    </xdr:from>
    <xdr:to>
      <xdr:col>9</xdr:col>
      <xdr:colOff>647700</xdr:colOff>
      <xdr:row>1</xdr:row>
      <xdr:rowOff>76200</xdr:rowOff>
    </xdr:to>
    <xdr:sp>
      <xdr:nvSpPr>
        <xdr:cNvPr id="2" name="Line 2"/>
        <xdr:cNvSpPr>
          <a:spLocks/>
        </xdr:cNvSpPr>
      </xdr:nvSpPr>
      <xdr:spPr>
        <a:xfrm flipV="1">
          <a:off x="85725" y="228600"/>
          <a:ext cx="67341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85725</xdr:colOff>
      <xdr:row>4</xdr:row>
      <xdr:rowOff>66675</xdr:rowOff>
    </xdr:from>
    <xdr:to>
      <xdr:col>9</xdr:col>
      <xdr:colOff>647700</xdr:colOff>
      <xdr:row>4</xdr:row>
      <xdr:rowOff>76200</xdr:rowOff>
    </xdr:to>
    <xdr:sp>
      <xdr:nvSpPr>
        <xdr:cNvPr id="3" name="Line 3"/>
        <xdr:cNvSpPr>
          <a:spLocks/>
        </xdr:cNvSpPr>
      </xdr:nvSpPr>
      <xdr:spPr>
        <a:xfrm flipV="1">
          <a:off x="85725" y="714375"/>
          <a:ext cx="6734175" cy="9525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85725</xdr:colOff>
      <xdr:row>13</xdr:row>
      <xdr:rowOff>66675</xdr:rowOff>
    </xdr:from>
    <xdr:to>
      <xdr:col>9</xdr:col>
      <xdr:colOff>647700</xdr:colOff>
      <xdr:row>13</xdr:row>
      <xdr:rowOff>76200</xdr:rowOff>
    </xdr:to>
    <xdr:sp>
      <xdr:nvSpPr>
        <xdr:cNvPr id="4" name="Line 4"/>
        <xdr:cNvSpPr>
          <a:spLocks/>
        </xdr:cNvSpPr>
      </xdr:nvSpPr>
      <xdr:spPr>
        <a:xfrm flipV="1">
          <a:off x="85725" y="2171700"/>
          <a:ext cx="67341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17</xdr:row>
      <xdr:rowOff>66675</xdr:rowOff>
    </xdr:from>
    <xdr:to>
      <xdr:col>8</xdr:col>
      <xdr:colOff>647700</xdr:colOff>
      <xdr:row>17</xdr:row>
      <xdr:rowOff>76200</xdr:rowOff>
    </xdr:to>
    <xdr:sp>
      <xdr:nvSpPr>
        <xdr:cNvPr id="1" name="Line 1"/>
        <xdr:cNvSpPr>
          <a:spLocks/>
        </xdr:cNvSpPr>
      </xdr:nvSpPr>
      <xdr:spPr>
        <a:xfrm flipV="1">
          <a:off x="85725" y="2819400"/>
          <a:ext cx="6048375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85725</xdr:colOff>
      <xdr:row>13</xdr:row>
      <xdr:rowOff>66675</xdr:rowOff>
    </xdr:from>
    <xdr:to>
      <xdr:col>8</xdr:col>
      <xdr:colOff>647700</xdr:colOff>
      <xdr:row>13</xdr:row>
      <xdr:rowOff>76200</xdr:rowOff>
    </xdr:to>
    <xdr:sp>
      <xdr:nvSpPr>
        <xdr:cNvPr id="2" name="Line 2"/>
        <xdr:cNvSpPr>
          <a:spLocks/>
        </xdr:cNvSpPr>
      </xdr:nvSpPr>
      <xdr:spPr>
        <a:xfrm flipV="1">
          <a:off x="85725" y="2171700"/>
          <a:ext cx="60483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85725</xdr:colOff>
      <xdr:row>4</xdr:row>
      <xdr:rowOff>66675</xdr:rowOff>
    </xdr:from>
    <xdr:to>
      <xdr:col>8</xdr:col>
      <xdr:colOff>647700</xdr:colOff>
      <xdr:row>4</xdr:row>
      <xdr:rowOff>76200</xdr:rowOff>
    </xdr:to>
    <xdr:sp>
      <xdr:nvSpPr>
        <xdr:cNvPr id="3" name="Line 3"/>
        <xdr:cNvSpPr>
          <a:spLocks/>
        </xdr:cNvSpPr>
      </xdr:nvSpPr>
      <xdr:spPr>
        <a:xfrm flipV="1">
          <a:off x="85725" y="714375"/>
          <a:ext cx="6048375" cy="9525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85725</xdr:colOff>
      <xdr:row>1</xdr:row>
      <xdr:rowOff>66675</xdr:rowOff>
    </xdr:from>
    <xdr:to>
      <xdr:col>8</xdr:col>
      <xdr:colOff>647700</xdr:colOff>
      <xdr:row>1</xdr:row>
      <xdr:rowOff>76200</xdr:rowOff>
    </xdr:to>
    <xdr:sp>
      <xdr:nvSpPr>
        <xdr:cNvPr id="4" name="Line 4"/>
        <xdr:cNvSpPr>
          <a:spLocks/>
        </xdr:cNvSpPr>
      </xdr:nvSpPr>
      <xdr:spPr>
        <a:xfrm flipV="1">
          <a:off x="85725" y="228600"/>
          <a:ext cx="60483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17</xdr:row>
      <xdr:rowOff>66675</xdr:rowOff>
    </xdr:from>
    <xdr:to>
      <xdr:col>9</xdr:col>
      <xdr:colOff>647700</xdr:colOff>
      <xdr:row>17</xdr:row>
      <xdr:rowOff>76200</xdr:rowOff>
    </xdr:to>
    <xdr:sp>
      <xdr:nvSpPr>
        <xdr:cNvPr id="1" name="Line 1"/>
        <xdr:cNvSpPr>
          <a:spLocks/>
        </xdr:cNvSpPr>
      </xdr:nvSpPr>
      <xdr:spPr>
        <a:xfrm flipV="1">
          <a:off x="85725" y="2819400"/>
          <a:ext cx="6734175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85725</xdr:colOff>
      <xdr:row>1</xdr:row>
      <xdr:rowOff>66675</xdr:rowOff>
    </xdr:from>
    <xdr:to>
      <xdr:col>9</xdr:col>
      <xdr:colOff>647700</xdr:colOff>
      <xdr:row>1</xdr:row>
      <xdr:rowOff>76200</xdr:rowOff>
    </xdr:to>
    <xdr:sp>
      <xdr:nvSpPr>
        <xdr:cNvPr id="2" name="Line 2"/>
        <xdr:cNvSpPr>
          <a:spLocks/>
        </xdr:cNvSpPr>
      </xdr:nvSpPr>
      <xdr:spPr>
        <a:xfrm flipV="1">
          <a:off x="85725" y="228600"/>
          <a:ext cx="67341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85725</xdr:colOff>
      <xdr:row>4</xdr:row>
      <xdr:rowOff>66675</xdr:rowOff>
    </xdr:from>
    <xdr:to>
      <xdr:col>9</xdr:col>
      <xdr:colOff>647700</xdr:colOff>
      <xdr:row>4</xdr:row>
      <xdr:rowOff>76200</xdr:rowOff>
    </xdr:to>
    <xdr:sp>
      <xdr:nvSpPr>
        <xdr:cNvPr id="3" name="Line 3"/>
        <xdr:cNvSpPr>
          <a:spLocks/>
        </xdr:cNvSpPr>
      </xdr:nvSpPr>
      <xdr:spPr>
        <a:xfrm flipV="1">
          <a:off x="85725" y="714375"/>
          <a:ext cx="6734175" cy="9525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85725</xdr:colOff>
      <xdr:row>13</xdr:row>
      <xdr:rowOff>66675</xdr:rowOff>
    </xdr:from>
    <xdr:to>
      <xdr:col>9</xdr:col>
      <xdr:colOff>647700</xdr:colOff>
      <xdr:row>13</xdr:row>
      <xdr:rowOff>76200</xdr:rowOff>
    </xdr:to>
    <xdr:sp>
      <xdr:nvSpPr>
        <xdr:cNvPr id="4" name="Line 4"/>
        <xdr:cNvSpPr>
          <a:spLocks/>
        </xdr:cNvSpPr>
      </xdr:nvSpPr>
      <xdr:spPr>
        <a:xfrm flipV="1">
          <a:off x="85725" y="2171700"/>
          <a:ext cx="67341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17</xdr:row>
      <xdr:rowOff>66675</xdr:rowOff>
    </xdr:from>
    <xdr:to>
      <xdr:col>9</xdr:col>
      <xdr:colOff>647700</xdr:colOff>
      <xdr:row>17</xdr:row>
      <xdr:rowOff>76200</xdr:rowOff>
    </xdr:to>
    <xdr:sp>
      <xdr:nvSpPr>
        <xdr:cNvPr id="1" name="Line 1"/>
        <xdr:cNvSpPr>
          <a:spLocks/>
        </xdr:cNvSpPr>
      </xdr:nvSpPr>
      <xdr:spPr>
        <a:xfrm flipV="1">
          <a:off x="85725" y="2819400"/>
          <a:ext cx="6734175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85725</xdr:colOff>
      <xdr:row>1</xdr:row>
      <xdr:rowOff>66675</xdr:rowOff>
    </xdr:from>
    <xdr:to>
      <xdr:col>9</xdr:col>
      <xdr:colOff>647700</xdr:colOff>
      <xdr:row>1</xdr:row>
      <xdr:rowOff>76200</xdr:rowOff>
    </xdr:to>
    <xdr:sp>
      <xdr:nvSpPr>
        <xdr:cNvPr id="2" name="Line 2"/>
        <xdr:cNvSpPr>
          <a:spLocks/>
        </xdr:cNvSpPr>
      </xdr:nvSpPr>
      <xdr:spPr>
        <a:xfrm flipV="1">
          <a:off x="85725" y="228600"/>
          <a:ext cx="67341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85725</xdr:colOff>
      <xdr:row>4</xdr:row>
      <xdr:rowOff>66675</xdr:rowOff>
    </xdr:from>
    <xdr:to>
      <xdr:col>9</xdr:col>
      <xdr:colOff>647700</xdr:colOff>
      <xdr:row>4</xdr:row>
      <xdr:rowOff>76200</xdr:rowOff>
    </xdr:to>
    <xdr:sp>
      <xdr:nvSpPr>
        <xdr:cNvPr id="3" name="Line 3"/>
        <xdr:cNvSpPr>
          <a:spLocks/>
        </xdr:cNvSpPr>
      </xdr:nvSpPr>
      <xdr:spPr>
        <a:xfrm flipV="1">
          <a:off x="85725" y="714375"/>
          <a:ext cx="6734175" cy="9525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85725</xdr:colOff>
      <xdr:row>13</xdr:row>
      <xdr:rowOff>66675</xdr:rowOff>
    </xdr:from>
    <xdr:to>
      <xdr:col>9</xdr:col>
      <xdr:colOff>647700</xdr:colOff>
      <xdr:row>13</xdr:row>
      <xdr:rowOff>76200</xdr:rowOff>
    </xdr:to>
    <xdr:sp>
      <xdr:nvSpPr>
        <xdr:cNvPr id="4" name="Line 4"/>
        <xdr:cNvSpPr>
          <a:spLocks/>
        </xdr:cNvSpPr>
      </xdr:nvSpPr>
      <xdr:spPr>
        <a:xfrm flipV="1">
          <a:off x="85725" y="2171700"/>
          <a:ext cx="67341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A1" sqref="A1"/>
    </sheetView>
  </sheetViews>
  <sheetFormatPr defaultColWidth="9.00390625" defaultRowHeight="12.75"/>
  <cols>
    <col min="2" max="2" width="11.125" style="0" customWidth="1"/>
  </cols>
  <sheetData>
    <row r="1" ht="12.75">
      <c r="E1" s="30" t="s">
        <v>43</v>
      </c>
    </row>
    <row r="2" spans="1:5" ht="12.75">
      <c r="A2" t="s">
        <v>65</v>
      </c>
      <c r="E2" s="7"/>
    </row>
    <row r="3" ht="12.75">
      <c r="E3" s="7"/>
    </row>
    <row r="5" spans="1:10" ht="12.75">
      <c r="A5" s="5" t="s">
        <v>22</v>
      </c>
      <c r="B5" s="5"/>
      <c r="C5" s="9" t="s">
        <v>32</v>
      </c>
      <c r="D5" s="4" t="s">
        <v>33</v>
      </c>
      <c r="E5" s="9" t="s">
        <v>34</v>
      </c>
      <c r="F5" s="4" t="s">
        <v>35</v>
      </c>
      <c r="G5" s="9" t="s">
        <v>36</v>
      </c>
      <c r="H5" s="4" t="s">
        <v>37</v>
      </c>
      <c r="I5" s="4" t="s">
        <v>38</v>
      </c>
      <c r="J5" s="5" t="s">
        <v>1</v>
      </c>
    </row>
    <row r="6" spans="1:10" ht="12.75">
      <c r="A6" s="10" t="s">
        <v>3</v>
      </c>
      <c r="B6" s="10"/>
      <c r="C6" s="10" t="s">
        <v>4</v>
      </c>
      <c r="D6" s="10" t="s">
        <v>5</v>
      </c>
      <c r="E6" s="10" t="s">
        <v>6</v>
      </c>
      <c r="F6" s="10" t="s">
        <v>7</v>
      </c>
      <c r="G6" s="10" t="s">
        <v>8</v>
      </c>
      <c r="H6" s="10" t="s">
        <v>9</v>
      </c>
      <c r="I6" s="10" t="s">
        <v>10</v>
      </c>
      <c r="J6" s="5"/>
    </row>
    <row r="7" ht="12.75">
      <c r="J7" s="5"/>
    </row>
    <row r="8" spans="1:10" ht="12.75">
      <c r="A8" s="4" t="s">
        <v>2</v>
      </c>
      <c r="B8" s="5"/>
      <c r="C8" s="11">
        <v>180</v>
      </c>
      <c r="D8" s="6">
        <v>820</v>
      </c>
      <c r="E8" s="11">
        <v>3.6</v>
      </c>
      <c r="F8" s="6">
        <v>97</v>
      </c>
      <c r="G8" s="11">
        <v>26</v>
      </c>
      <c r="H8" s="6">
        <v>34</v>
      </c>
      <c r="I8" s="6">
        <v>11.4</v>
      </c>
      <c r="J8" s="5"/>
    </row>
    <row r="9" spans="1:10" ht="12.75">
      <c r="A9" s="4" t="s">
        <v>44</v>
      </c>
      <c r="B9" s="5"/>
      <c r="C9" s="11">
        <v>201</v>
      </c>
      <c r="D9" s="6">
        <v>704</v>
      </c>
      <c r="E9" s="11">
        <v>3.93</v>
      </c>
      <c r="F9" s="6">
        <v>94</v>
      </c>
      <c r="G9" s="11">
        <v>34</v>
      </c>
      <c r="H9" s="6">
        <v>29.5</v>
      </c>
      <c r="I9" s="6">
        <v>10.2</v>
      </c>
      <c r="J9" s="5"/>
    </row>
    <row r="10" spans="1:10" ht="12.75">
      <c r="A10" s="4" t="s">
        <v>45</v>
      </c>
      <c r="B10" s="5"/>
      <c r="C10" s="14">
        <f aca="true" t="shared" si="0" ref="C10:H10">ABS(C9-C8)</f>
        <v>21</v>
      </c>
      <c r="D10" s="15">
        <f t="shared" si="0"/>
        <v>116</v>
      </c>
      <c r="E10" s="14">
        <f t="shared" si="0"/>
        <v>0.33000000000000007</v>
      </c>
      <c r="F10" s="15">
        <f t="shared" si="0"/>
        <v>3</v>
      </c>
      <c r="G10" s="14">
        <f t="shared" si="0"/>
        <v>8</v>
      </c>
      <c r="H10" s="15">
        <f t="shared" si="0"/>
        <v>4.5</v>
      </c>
      <c r="I10" s="15">
        <v>1.2</v>
      </c>
      <c r="J10" s="15"/>
    </row>
    <row r="11" spans="1:10" ht="12.75">
      <c r="A11" s="4" t="s">
        <v>46</v>
      </c>
      <c r="B11" s="5"/>
      <c r="C11" s="11">
        <v>13.1</v>
      </c>
      <c r="D11" s="6">
        <v>44</v>
      </c>
      <c r="E11" s="11">
        <v>0.6</v>
      </c>
      <c r="F11" s="6">
        <v>4.5</v>
      </c>
      <c r="G11" s="11">
        <v>2.6</v>
      </c>
      <c r="H11" s="6">
        <v>5.7</v>
      </c>
      <c r="I11" s="6">
        <v>1.6</v>
      </c>
      <c r="J11" s="5"/>
    </row>
    <row r="12" spans="1:10" ht="12.75">
      <c r="A12" s="4" t="s">
        <v>40</v>
      </c>
      <c r="B12" s="5"/>
      <c r="C12" s="11">
        <v>0.36</v>
      </c>
      <c r="D12" s="6">
        <v>0.31</v>
      </c>
      <c r="E12" s="11">
        <v>0.32</v>
      </c>
      <c r="F12" s="6">
        <v>0.44</v>
      </c>
      <c r="G12" s="11">
        <v>0.48</v>
      </c>
      <c r="H12" s="6">
        <v>0.61</v>
      </c>
      <c r="I12" s="6">
        <v>0.54</v>
      </c>
      <c r="J12" s="5"/>
    </row>
    <row r="13" spans="1:10" ht="12.75">
      <c r="A13" s="4" t="s">
        <v>41</v>
      </c>
      <c r="B13" s="5"/>
      <c r="C13" s="18">
        <f>(C10*C12)/C11</f>
        <v>0.5770992366412213</v>
      </c>
      <c r="D13" s="19">
        <f aca="true" t="shared" si="1" ref="D13:I13">(D10*D12)/D11</f>
        <v>0.8172727272727273</v>
      </c>
      <c r="E13" s="18">
        <f t="shared" si="1"/>
        <v>0.17600000000000005</v>
      </c>
      <c r="F13" s="19">
        <f t="shared" si="1"/>
        <v>0.29333333333333333</v>
      </c>
      <c r="G13" s="18">
        <f t="shared" si="1"/>
        <v>1.4769230769230768</v>
      </c>
      <c r="H13" s="19">
        <f t="shared" si="1"/>
        <v>0.48157894736842105</v>
      </c>
      <c r="I13" s="19">
        <f t="shared" si="1"/>
        <v>0.40499999999999997</v>
      </c>
      <c r="J13" s="19">
        <f>SUM(C13:I13)</f>
        <v>4.22720732153878</v>
      </c>
    </row>
    <row r="14" spans="1:10" ht="12.75">
      <c r="A14" s="4" t="s">
        <v>42</v>
      </c>
      <c r="B14" s="5"/>
      <c r="C14" s="18">
        <f>C13/$J$13*100</f>
        <v>13.65202112753596</v>
      </c>
      <c r="D14" s="19">
        <f aca="true" t="shared" si="2" ref="D14:I14">D13/$J$13*100</f>
        <v>19.333632469562083</v>
      </c>
      <c r="E14" s="18">
        <f t="shared" si="2"/>
        <v>4.163505279318376</v>
      </c>
      <c r="F14" s="19">
        <f t="shared" si="2"/>
        <v>6.939175465530625</v>
      </c>
      <c r="G14" s="18">
        <f t="shared" si="2"/>
        <v>34.93850584043391</v>
      </c>
      <c r="H14" s="19">
        <f t="shared" si="2"/>
        <v>11.39236641918754</v>
      </c>
      <c r="I14" s="19">
        <f t="shared" si="2"/>
        <v>9.580793398431489</v>
      </c>
      <c r="J14" s="15" t="s">
        <v>55</v>
      </c>
    </row>
    <row r="15" spans="1:10" ht="12.75">
      <c r="A15" s="4" t="s">
        <v>30</v>
      </c>
      <c r="B15" s="5"/>
      <c r="C15" s="20">
        <f aca="true" t="shared" si="3" ref="C15:I15">C14/C10</f>
        <v>0.6500962441683791</v>
      </c>
      <c r="D15" s="21">
        <f t="shared" si="3"/>
        <v>0.16666924542725933</v>
      </c>
      <c r="E15" s="20">
        <f t="shared" si="3"/>
        <v>12.616682664601138</v>
      </c>
      <c r="F15" s="21">
        <f t="shared" si="3"/>
        <v>2.3130584885102086</v>
      </c>
      <c r="G15" s="20">
        <f t="shared" si="3"/>
        <v>4.367313230054239</v>
      </c>
      <c r="H15" s="21">
        <f t="shared" si="3"/>
        <v>2.5316369820416758</v>
      </c>
      <c r="I15" s="21">
        <f t="shared" si="3"/>
        <v>7.9839944986929074</v>
      </c>
      <c r="J15" s="5"/>
    </row>
    <row r="16" spans="3:7" ht="12.75">
      <c r="C16" s="12"/>
      <c r="E16" s="12"/>
      <c r="G16" s="12"/>
    </row>
    <row r="17" spans="1:10" ht="12.75">
      <c r="A17" t="s">
        <v>47</v>
      </c>
      <c r="C17" s="12"/>
      <c r="E17" s="12"/>
      <c r="G17" s="12"/>
      <c r="J17" s="2" t="s">
        <v>11</v>
      </c>
    </row>
    <row r="18" spans="1:9" ht="12.75">
      <c r="A18" s="1" t="s">
        <v>56</v>
      </c>
      <c r="C18" s="16">
        <v>185</v>
      </c>
      <c r="D18" s="17">
        <v>832</v>
      </c>
      <c r="E18" s="16">
        <v>3.65</v>
      </c>
      <c r="F18" s="17">
        <v>99</v>
      </c>
      <c r="G18" s="16">
        <v>36</v>
      </c>
      <c r="H18" s="17">
        <v>28</v>
      </c>
      <c r="I18" s="17">
        <v>9.5</v>
      </c>
    </row>
    <row r="19" spans="1:10" ht="12.75">
      <c r="A19" t="s">
        <v>31</v>
      </c>
      <c r="C19" s="22">
        <f>C15*(C9-C18)</f>
        <v>10.401539906694065</v>
      </c>
      <c r="D19" s="23">
        <f>D15*(D18-D9)</f>
        <v>21.333663414689195</v>
      </c>
      <c r="E19" s="22">
        <f>E15*(E9-E18)</f>
        <v>3.5326711460883216</v>
      </c>
      <c r="F19" s="23">
        <f>F15*(F18-F9)</f>
        <v>11.565292442551042</v>
      </c>
      <c r="G19" s="22">
        <f>G15*(G9-G18)</f>
        <v>-8.734626460108478</v>
      </c>
      <c r="H19" s="23">
        <f>H15*(H18-H9)</f>
        <v>-3.797455473062514</v>
      </c>
      <c r="I19" s="23">
        <f>I15*(I18-I9)</f>
        <v>-5.58879614908503</v>
      </c>
      <c r="J19" s="24">
        <f>SUM(C19:I19)</f>
        <v>28.712288827766596</v>
      </c>
    </row>
    <row r="21" spans="1:2" ht="12.75">
      <c r="A21" s="3" t="s">
        <v>48</v>
      </c>
      <c r="B21" t="s">
        <v>49</v>
      </c>
    </row>
    <row r="22" spans="1:2" ht="12.75">
      <c r="A22" s="8"/>
      <c r="B22" t="s">
        <v>51</v>
      </c>
    </row>
    <row r="23" ht="12.75">
      <c r="A23" s="26" t="s">
        <v>50</v>
      </c>
    </row>
    <row r="24" ht="12.75">
      <c r="A24" s="3" t="s">
        <v>39</v>
      </c>
    </row>
    <row r="25" ht="12.75">
      <c r="A25" s="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s="26" t="s">
        <v>13</v>
      </c>
    </row>
    <row r="29" ht="12.75">
      <c r="A29" s="26" t="s">
        <v>14</v>
      </c>
    </row>
    <row r="30" ht="12.75">
      <c r="A30" s="26" t="s">
        <v>29</v>
      </c>
    </row>
    <row r="31" ht="12.75">
      <c r="A31" t="s">
        <v>23</v>
      </c>
    </row>
    <row r="32" ht="12.75">
      <c r="A32" t="s">
        <v>24</v>
      </c>
    </row>
    <row r="33" ht="12.75">
      <c r="A33" t="s">
        <v>25</v>
      </c>
    </row>
    <row r="34" ht="12.75">
      <c r="A34" t="s">
        <v>26</v>
      </c>
    </row>
    <row r="35" ht="12.75">
      <c r="A35" t="s">
        <v>27</v>
      </c>
    </row>
    <row r="36" ht="12.75">
      <c r="A36" t="s">
        <v>28</v>
      </c>
    </row>
  </sheetData>
  <sheetProtection password="C766" sheet="1" objects="1" scenarios="1" selectLockedCells="1" selectUnlockedCells="1"/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" sqref="A1"/>
    </sheetView>
  </sheetViews>
  <sheetFormatPr defaultColWidth="9.00390625" defaultRowHeight="12.75"/>
  <sheetData>
    <row r="1" ht="12.75">
      <c r="E1" s="7" t="s">
        <v>21</v>
      </c>
    </row>
    <row r="3" spans="1:10" ht="12.75">
      <c r="A3" s="5" t="s">
        <v>0</v>
      </c>
      <c r="B3" s="5"/>
      <c r="D3" s="13" t="s">
        <v>15</v>
      </c>
      <c r="E3" s="4" t="s">
        <v>16</v>
      </c>
      <c r="F3" s="13" t="s">
        <v>20</v>
      </c>
      <c r="G3" s="4" t="s">
        <v>19</v>
      </c>
      <c r="H3" s="13" t="s">
        <v>18</v>
      </c>
      <c r="I3" s="4"/>
      <c r="J3" s="5" t="s">
        <v>1</v>
      </c>
    </row>
    <row r="4" spans="1:10" ht="12.75">
      <c r="A4" s="10" t="s">
        <v>3</v>
      </c>
      <c r="B4" s="10"/>
      <c r="D4" s="10" t="s">
        <v>17</v>
      </c>
      <c r="E4" s="10" t="s">
        <v>10</v>
      </c>
      <c r="F4" s="10" t="s">
        <v>17</v>
      </c>
      <c r="G4" s="10" t="s">
        <v>10</v>
      </c>
      <c r="H4" s="10" t="s">
        <v>10</v>
      </c>
      <c r="I4" s="10"/>
      <c r="J4" s="5"/>
    </row>
    <row r="5" ht="12.75">
      <c r="J5" s="5"/>
    </row>
    <row r="6" spans="1:10" ht="12.75">
      <c r="A6" s="4" t="s">
        <v>2</v>
      </c>
      <c r="B6" s="5"/>
      <c r="D6" s="11">
        <v>11</v>
      </c>
      <c r="E6" s="6">
        <v>52</v>
      </c>
      <c r="F6" s="11">
        <v>10</v>
      </c>
      <c r="G6" s="6">
        <v>180</v>
      </c>
      <c r="H6" s="14">
        <f>G6/F6</f>
        <v>18</v>
      </c>
      <c r="I6" s="6"/>
      <c r="J6" s="5"/>
    </row>
    <row r="7" spans="1:10" ht="12.75">
      <c r="A7" s="4" t="s">
        <v>44</v>
      </c>
      <c r="B7" s="5"/>
      <c r="D7" s="11">
        <v>10.7</v>
      </c>
      <c r="E7" s="6">
        <v>50.4</v>
      </c>
      <c r="F7" s="11">
        <v>9.6</v>
      </c>
      <c r="G7" s="6">
        <v>146.7</v>
      </c>
      <c r="H7" s="18">
        <f>G7/F7</f>
        <v>15.28125</v>
      </c>
      <c r="I7" s="6"/>
      <c r="J7" s="5"/>
    </row>
    <row r="8" spans="1:10" ht="12.75">
      <c r="A8" s="4" t="s">
        <v>45</v>
      </c>
      <c r="B8" s="5"/>
      <c r="D8" s="14">
        <f>ABS(D7-D6)</f>
        <v>0.3000000000000007</v>
      </c>
      <c r="E8" s="15">
        <f>ABS(E7-E6)</f>
        <v>1.6000000000000014</v>
      </c>
      <c r="F8" s="14">
        <f>ABS(F7-F6)</f>
        <v>0.40000000000000036</v>
      </c>
      <c r="G8" s="15">
        <f>ABS(G7-G6)</f>
        <v>33.30000000000001</v>
      </c>
      <c r="H8" s="18">
        <f>ABS(H7-H6)</f>
        <v>2.71875</v>
      </c>
      <c r="I8" s="5"/>
      <c r="J8" s="5"/>
    </row>
    <row r="9" spans="1:10" ht="12.75">
      <c r="A9" s="4" t="s">
        <v>46</v>
      </c>
      <c r="B9" s="5"/>
      <c r="D9" s="11">
        <v>1.77</v>
      </c>
      <c r="E9" s="6">
        <v>5.63</v>
      </c>
      <c r="F9" s="11">
        <v>1.06</v>
      </c>
      <c r="G9" s="6">
        <v>24.68</v>
      </c>
      <c r="H9" s="11">
        <v>2.02</v>
      </c>
      <c r="I9" s="6"/>
      <c r="J9" s="5"/>
    </row>
    <row r="10" spans="1:10" ht="12.75">
      <c r="A10" s="4" t="s">
        <v>40</v>
      </c>
      <c r="B10" s="5"/>
      <c r="D10" s="11">
        <v>0.3244</v>
      </c>
      <c r="E10" s="6">
        <v>0.1204</v>
      </c>
      <c r="F10" s="11">
        <v>0.1744</v>
      </c>
      <c r="G10" s="6">
        <v>0.202</v>
      </c>
      <c r="H10" s="11">
        <v>0.1504</v>
      </c>
      <c r="I10" s="6"/>
      <c r="J10" s="5"/>
    </row>
    <row r="11" spans="1:10" ht="12.75">
      <c r="A11" s="4" t="s">
        <v>41</v>
      </c>
      <c r="B11" s="5"/>
      <c r="D11" s="18">
        <f>(D8*D10)/D9</f>
        <v>0.05498305084745776</v>
      </c>
      <c r="E11" s="19">
        <f>(E8*E10)/E9</f>
        <v>0.03421669626998227</v>
      </c>
      <c r="F11" s="18">
        <f>(F8*F10)/F9</f>
        <v>0.06581132075471703</v>
      </c>
      <c r="G11" s="19">
        <f>(G8*G10)/G9</f>
        <v>0.272552674230146</v>
      </c>
      <c r="H11" s="18">
        <f>(H8*H10)/H9</f>
        <v>0.20242574257425744</v>
      </c>
      <c r="I11" s="19"/>
      <c r="J11" s="19">
        <f>SUM(D11:I11)</f>
        <v>0.6299894846765606</v>
      </c>
    </row>
    <row r="12" spans="1:10" ht="12.75">
      <c r="A12" s="4" t="s">
        <v>42</v>
      </c>
      <c r="B12" s="5"/>
      <c r="D12" s="18">
        <f>D11/$J$11*100</f>
        <v>8.727614061000766</v>
      </c>
      <c r="E12" s="18">
        <f>E11/$J$11*100</f>
        <v>5.431312284132691</v>
      </c>
      <c r="F12" s="18">
        <f>F11/$J$11*100</f>
        <v>10.446415750654134</v>
      </c>
      <c r="G12" s="18">
        <f>G11/$J$11*100</f>
        <v>43.26305134601981</v>
      </c>
      <c r="H12" s="18">
        <f>H11/$J$11*100</f>
        <v>32.13160655819259</v>
      </c>
      <c r="I12" s="19"/>
      <c r="J12" s="19" t="s">
        <v>55</v>
      </c>
    </row>
    <row r="13" spans="1:10" ht="12.75">
      <c r="A13" s="4" t="s">
        <v>30</v>
      </c>
      <c r="B13" s="5"/>
      <c r="D13" s="20">
        <f>D12/D8</f>
        <v>29.092046870002484</v>
      </c>
      <c r="E13" s="21">
        <f>E12/E8</f>
        <v>3.3945701775829287</v>
      </c>
      <c r="F13" s="20">
        <f>F12/F8</f>
        <v>26.116039376635314</v>
      </c>
      <c r="G13" s="21">
        <f>G12/G8</f>
        <v>1.2991907311117055</v>
      </c>
      <c r="H13" s="20">
        <f>H12/H8</f>
        <v>11.818521952438653</v>
      </c>
      <c r="I13" s="21"/>
      <c r="J13" s="19"/>
    </row>
    <row r="14" spans="4:8" ht="12.75">
      <c r="D14" s="12"/>
      <c r="F14" s="12"/>
      <c r="H14" s="12"/>
    </row>
    <row r="15" spans="1:10" ht="12.75">
      <c r="A15" t="s">
        <v>12</v>
      </c>
      <c r="D15" s="12"/>
      <c r="F15" s="12"/>
      <c r="H15" s="12"/>
      <c r="J15" s="2" t="s">
        <v>11</v>
      </c>
    </row>
    <row r="16" spans="1:8" ht="12.75">
      <c r="A16" s="1" t="s">
        <v>56</v>
      </c>
      <c r="D16" s="27">
        <v>10.7</v>
      </c>
      <c r="E16" s="3">
        <v>50.4</v>
      </c>
      <c r="F16" s="27">
        <v>9.6</v>
      </c>
      <c r="G16" s="3">
        <v>146.7</v>
      </c>
      <c r="H16" s="18">
        <f>G16/F16</f>
        <v>15.28125</v>
      </c>
    </row>
    <row r="17" spans="1:10" ht="12.75">
      <c r="A17" t="s">
        <v>31</v>
      </c>
      <c r="D17" s="28">
        <f>D13*(D16-D6)</f>
        <v>-8.727614061000766</v>
      </c>
      <c r="E17" s="28">
        <f>E13*(E16-E6)</f>
        <v>-5.431312284132691</v>
      </c>
      <c r="F17" s="28">
        <f>F13*(F16-F6)</f>
        <v>-10.446415750654134</v>
      </c>
      <c r="G17" s="28">
        <f>G13*(G16-G6)</f>
        <v>-43.26305134601981</v>
      </c>
      <c r="H17" s="28">
        <f>H13*(H16-H6)</f>
        <v>-32.13160655819259</v>
      </c>
      <c r="I17" s="23"/>
      <c r="J17" s="24">
        <f>SUM(D17:I17)</f>
        <v>-99.99999999999999</v>
      </c>
    </row>
  </sheetData>
  <sheetProtection password="C766" sheet="1" objects="1" scenarios="1" selectLockedCells="1" selectUnlockedCells="1"/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" sqref="A1"/>
    </sheetView>
  </sheetViews>
  <sheetFormatPr defaultColWidth="9.00390625" defaultRowHeight="12.75"/>
  <sheetData>
    <row r="1" ht="12.75">
      <c r="E1" s="7" t="s">
        <v>60</v>
      </c>
    </row>
    <row r="3" spans="1:10" ht="12.75">
      <c r="A3" s="5" t="s">
        <v>22</v>
      </c>
      <c r="B3" s="5"/>
      <c r="C3" s="9" t="s">
        <v>32</v>
      </c>
      <c r="D3" s="4" t="s">
        <v>33</v>
      </c>
      <c r="E3" s="29" t="s">
        <v>57</v>
      </c>
      <c r="F3" s="4" t="s">
        <v>35</v>
      </c>
      <c r="G3" s="9" t="s">
        <v>36</v>
      </c>
      <c r="H3" s="4" t="s">
        <v>58</v>
      </c>
      <c r="I3" s="4" t="s">
        <v>59</v>
      </c>
      <c r="J3" s="5" t="s">
        <v>1</v>
      </c>
    </row>
    <row r="4" spans="1:10" ht="12.75">
      <c r="A4" s="10" t="s">
        <v>3</v>
      </c>
      <c r="B4" s="10"/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5"/>
    </row>
    <row r="5" ht="12.75">
      <c r="J5" s="5"/>
    </row>
    <row r="6" spans="1:10" ht="12.75">
      <c r="A6" s="4" t="s">
        <v>2</v>
      </c>
      <c r="B6" s="5"/>
      <c r="C6" s="11">
        <v>185</v>
      </c>
      <c r="D6" s="6">
        <v>750</v>
      </c>
      <c r="E6" s="11">
        <v>64</v>
      </c>
      <c r="F6" s="6">
        <v>96</v>
      </c>
      <c r="G6" s="11">
        <v>30</v>
      </c>
      <c r="H6" s="6">
        <v>11</v>
      </c>
      <c r="I6" s="6">
        <v>30</v>
      </c>
      <c r="J6" s="5"/>
    </row>
    <row r="7" spans="1:10" ht="12.75">
      <c r="A7" s="4" t="s">
        <v>44</v>
      </c>
      <c r="B7" s="5"/>
      <c r="C7" s="11">
        <v>192</v>
      </c>
      <c r="D7" s="6">
        <v>732</v>
      </c>
      <c r="E7" s="11">
        <v>63.6</v>
      </c>
      <c r="F7" s="6">
        <v>94.3</v>
      </c>
      <c r="G7" s="11">
        <v>31.1</v>
      </c>
      <c r="H7" s="6">
        <v>10.6</v>
      </c>
      <c r="I7" s="6">
        <v>27.9</v>
      </c>
      <c r="J7" s="5"/>
    </row>
    <row r="8" spans="1:10" ht="12.75">
      <c r="A8" s="4" t="s">
        <v>45</v>
      </c>
      <c r="B8" s="5"/>
      <c r="C8" s="14">
        <f aca="true" t="shared" si="0" ref="C8:H8">ABS(C7-C6)</f>
        <v>7</v>
      </c>
      <c r="D8" s="15">
        <f t="shared" si="0"/>
        <v>18</v>
      </c>
      <c r="E8" s="14">
        <f t="shared" si="0"/>
        <v>0.3999999999999986</v>
      </c>
      <c r="F8" s="15">
        <f t="shared" si="0"/>
        <v>1.7000000000000028</v>
      </c>
      <c r="G8" s="14">
        <f t="shared" si="0"/>
        <v>1.1000000000000014</v>
      </c>
      <c r="H8" s="15">
        <f t="shared" si="0"/>
        <v>0.40000000000000036</v>
      </c>
      <c r="I8" s="15">
        <v>1.2</v>
      </c>
      <c r="J8" s="15"/>
    </row>
    <row r="9" spans="1:10" ht="12.75">
      <c r="A9" s="4" t="s">
        <v>46</v>
      </c>
      <c r="B9" s="5"/>
      <c r="C9" s="11">
        <v>14.5</v>
      </c>
      <c r="D9" s="6">
        <v>93</v>
      </c>
      <c r="E9" s="11">
        <v>4.5</v>
      </c>
      <c r="F9" s="6">
        <v>2.9</v>
      </c>
      <c r="G9" s="11">
        <v>5.8</v>
      </c>
      <c r="H9" s="6">
        <v>1.2</v>
      </c>
      <c r="I9" s="6">
        <v>4.1</v>
      </c>
      <c r="J9" s="5"/>
    </row>
    <row r="10" spans="1:10" ht="12.75">
      <c r="A10" s="4" t="s">
        <v>40</v>
      </c>
      <c r="B10" s="5"/>
      <c r="C10" s="11">
        <v>0.508</v>
      </c>
      <c r="D10" s="6">
        <v>0.785</v>
      </c>
      <c r="E10" s="11">
        <v>0.41</v>
      </c>
      <c r="F10" s="6">
        <v>0.242</v>
      </c>
      <c r="G10" s="11">
        <v>0.309</v>
      </c>
      <c r="H10" s="6">
        <v>0.436</v>
      </c>
      <c r="I10" s="6">
        <v>0.273</v>
      </c>
      <c r="J10" s="5"/>
    </row>
    <row r="11" spans="1:10" ht="12.75">
      <c r="A11" s="4" t="s">
        <v>41</v>
      </c>
      <c r="B11" s="5"/>
      <c r="C11" s="18">
        <f>(C8*C10)/C9</f>
        <v>0.24524137931034484</v>
      </c>
      <c r="D11" s="19">
        <f aca="true" t="shared" si="1" ref="D11:I11">(D8*D10)/D9</f>
        <v>0.15193548387096775</v>
      </c>
      <c r="E11" s="18">
        <f t="shared" si="1"/>
        <v>0.03644444444444431</v>
      </c>
      <c r="F11" s="19">
        <f t="shared" si="1"/>
        <v>0.14186206896551748</v>
      </c>
      <c r="G11" s="18">
        <f t="shared" si="1"/>
        <v>0.05860344827586214</v>
      </c>
      <c r="H11" s="19">
        <f t="shared" si="1"/>
        <v>0.14533333333333348</v>
      </c>
      <c r="I11" s="19">
        <f t="shared" si="1"/>
        <v>0.07990243902439025</v>
      </c>
      <c r="J11" s="19">
        <f>SUM(C11:I11)</f>
        <v>0.8593225972248603</v>
      </c>
    </row>
    <row r="12" spans="1:10" ht="12.75">
      <c r="A12" s="4" t="s">
        <v>42</v>
      </c>
      <c r="B12" s="5"/>
      <c r="C12" s="18">
        <f>C11/$J$11*100</f>
        <v>28.53891892315409</v>
      </c>
      <c r="D12" s="19">
        <f aca="true" t="shared" si="2" ref="D12:I12">D11/$J$11*100</f>
        <v>17.680843534388117</v>
      </c>
      <c r="E12" s="18">
        <f t="shared" si="2"/>
        <v>4.241066691617308</v>
      </c>
      <c r="F12" s="19">
        <f t="shared" si="2"/>
        <v>16.508592864152995</v>
      </c>
      <c r="G12" s="18">
        <f t="shared" si="2"/>
        <v>6.8197261965551785</v>
      </c>
      <c r="H12" s="19">
        <f t="shared" si="2"/>
        <v>16.912546440961783</v>
      </c>
      <c r="I12" s="19">
        <f t="shared" si="2"/>
        <v>9.298305349170523</v>
      </c>
      <c r="J12" s="15" t="s">
        <v>55</v>
      </c>
    </row>
    <row r="13" spans="1:10" ht="12.75">
      <c r="A13" s="4" t="s">
        <v>30</v>
      </c>
      <c r="B13" s="5"/>
      <c r="C13" s="20">
        <f aca="true" t="shared" si="3" ref="C13:I13">C12/C8</f>
        <v>4.076988417593442</v>
      </c>
      <c r="D13" s="21">
        <f t="shared" si="3"/>
        <v>0.9822690852437843</v>
      </c>
      <c r="E13" s="20">
        <f t="shared" si="3"/>
        <v>10.602666729043309</v>
      </c>
      <c r="F13" s="21">
        <f t="shared" si="3"/>
        <v>9.71093697891351</v>
      </c>
      <c r="G13" s="20">
        <f t="shared" si="3"/>
        <v>6.199751087777427</v>
      </c>
      <c r="H13" s="21">
        <f t="shared" si="3"/>
        <v>42.28136610240442</v>
      </c>
      <c r="I13" s="21">
        <f t="shared" si="3"/>
        <v>7.748587790975436</v>
      </c>
      <c r="J13" s="5"/>
    </row>
    <row r="14" spans="3:7" ht="12.75">
      <c r="C14" s="12"/>
      <c r="E14" s="12"/>
      <c r="G14" s="12"/>
    </row>
    <row r="15" spans="1:10" ht="12.75">
      <c r="A15" t="s">
        <v>47</v>
      </c>
      <c r="C15" s="12"/>
      <c r="E15" s="12"/>
      <c r="G15" s="12"/>
      <c r="J15" s="2" t="s">
        <v>11</v>
      </c>
    </row>
    <row r="16" spans="1:9" ht="12.75">
      <c r="A16" s="1" t="s">
        <v>56</v>
      </c>
      <c r="C16" s="16">
        <v>172</v>
      </c>
      <c r="D16" s="17">
        <v>832</v>
      </c>
      <c r="E16" s="16">
        <v>64.5</v>
      </c>
      <c r="F16" s="17">
        <v>96</v>
      </c>
      <c r="G16" s="16">
        <v>34</v>
      </c>
      <c r="H16" s="17">
        <v>10.8</v>
      </c>
      <c r="I16" s="17">
        <v>29</v>
      </c>
    </row>
    <row r="17" spans="1:10" ht="12.75">
      <c r="A17" t="s">
        <v>31</v>
      </c>
      <c r="C17" s="22">
        <f>C13*(C6-C16)</f>
        <v>53.000849428714744</v>
      </c>
      <c r="D17" s="23">
        <f>D13*(D16-D6)</f>
        <v>80.54606498999031</v>
      </c>
      <c r="E17" s="22">
        <f>E13*(E16-E6)</f>
        <v>5.301333364521654</v>
      </c>
      <c r="F17" s="23">
        <f>F13*(F16-F6)</f>
        <v>0</v>
      </c>
      <c r="G17" s="22">
        <f>G13*(G6-G16)</f>
        <v>-24.79900435110971</v>
      </c>
      <c r="H17" s="23">
        <f>H13*(H16-H6)</f>
        <v>-8.456273220480854</v>
      </c>
      <c r="I17" s="23">
        <f>I13*(I16-I6)</f>
        <v>-7.748587790975436</v>
      </c>
      <c r="J17" s="24">
        <f>SUM(C17:I17)</f>
        <v>97.84438242066072</v>
      </c>
    </row>
  </sheetData>
  <sheetProtection password="C766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" sqref="A1"/>
    </sheetView>
  </sheetViews>
  <sheetFormatPr defaultColWidth="9.00390625" defaultRowHeight="12.75"/>
  <sheetData>
    <row r="1" ht="12.75">
      <c r="A1" t="s">
        <v>64</v>
      </c>
    </row>
    <row r="3" spans="1:10" ht="12.75">
      <c r="A3" s="5" t="s">
        <v>22</v>
      </c>
      <c r="B3" s="5"/>
      <c r="C3" s="4" t="s">
        <v>61</v>
      </c>
      <c r="D3" s="9" t="s">
        <v>62</v>
      </c>
      <c r="E3" s="9" t="s">
        <v>63</v>
      </c>
      <c r="F3" s="4"/>
      <c r="H3" s="4"/>
      <c r="I3" s="4"/>
      <c r="J3" s="5" t="s">
        <v>1</v>
      </c>
    </row>
    <row r="4" spans="1:10" ht="12.75">
      <c r="A4" s="10" t="s">
        <v>3</v>
      </c>
      <c r="B4" s="10"/>
      <c r="C4" s="10" t="s">
        <v>5</v>
      </c>
      <c r="D4" s="10" t="s">
        <v>10</v>
      </c>
      <c r="E4" s="10" t="s">
        <v>8</v>
      </c>
      <c r="F4" s="10"/>
      <c r="H4" s="10"/>
      <c r="I4" s="10"/>
      <c r="J4" s="5"/>
    </row>
    <row r="5" ht="12.75">
      <c r="J5" s="5"/>
    </row>
    <row r="6" spans="1:10" ht="12.75">
      <c r="A6" s="4" t="s">
        <v>2</v>
      </c>
      <c r="B6" s="5"/>
      <c r="C6" s="6">
        <v>850</v>
      </c>
      <c r="D6" s="11">
        <v>3.2</v>
      </c>
      <c r="E6" s="11">
        <v>30</v>
      </c>
      <c r="F6" s="6"/>
      <c r="H6" s="6"/>
      <c r="I6" s="6"/>
      <c r="J6" s="5"/>
    </row>
    <row r="7" spans="1:10" ht="12.75">
      <c r="A7" s="4" t="s">
        <v>44</v>
      </c>
      <c r="B7" s="5"/>
      <c r="C7" s="6">
        <v>842</v>
      </c>
      <c r="D7" s="11">
        <v>3.6</v>
      </c>
      <c r="E7" s="11">
        <v>33.5</v>
      </c>
      <c r="F7" s="6"/>
      <c r="H7" s="6"/>
      <c r="I7" s="6"/>
      <c r="J7" s="5"/>
    </row>
    <row r="8" spans="1:10" ht="12.75">
      <c r="A8" s="4" t="s">
        <v>45</v>
      </c>
      <c r="B8" s="5"/>
      <c r="C8" s="15">
        <f>ABS(C7-C6)</f>
        <v>8</v>
      </c>
      <c r="D8" s="14">
        <f>ABS(D7-D6)</f>
        <v>0.3999999999999999</v>
      </c>
      <c r="E8" s="14">
        <f>ABS(E7-E6)</f>
        <v>3.5</v>
      </c>
      <c r="F8" s="15"/>
      <c r="H8" s="15"/>
      <c r="I8" s="15"/>
      <c r="J8" s="15"/>
    </row>
    <row r="9" spans="1:10" ht="12.75">
      <c r="A9" s="4" t="s">
        <v>46</v>
      </c>
      <c r="B9" s="5"/>
      <c r="C9" s="6">
        <v>49.3</v>
      </c>
      <c r="D9" s="11">
        <v>0.33</v>
      </c>
      <c r="E9" s="11">
        <v>2.63</v>
      </c>
      <c r="F9" s="6"/>
      <c r="H9" s="6"/>
      <c r="I9" s="6"/>
      <c r="J9" s="5"/>
    </row>
    <row r="10" spans="1:10" ht="12.75">
      <c r="A10" s="4" t="s">
        <v>40</v>
      </c>
      <c r="B10" s="5"/>
      <c r="C10" s="6">
        <v>0.522</v>
      </c>
      <c r="D10" s="11">
        <v>0.196</v>
      </c>
      <c r="E10" s="11">
        <v>0.22</v>
      </c>
      <c r="F10" s="6"/>
      <c r="H10" s="6"/>
      <c r="I10" s="6"/>
      <c r="J10" s="5"/>
    </row>
    <row r="11" spans="1:10" ht="12.75">
      <c r="A11" s="4" t="s">
        <v>41</v>
      </c>
      <c r="B11" s="5"/>
      <c r="C11" s="19">
        <f>(C8*C10)/C9</f>
        <v>0.08470588235294119</v>
      </c>
      <c r="D11" s="18">
        <f>(D8*D10)/D9</f>
        <v>0.23757575757575752</v>
      </c>
      <c r="E11" s="18">
        <f>(E8*E10)/E9</f>
        <v>0.29277566539923955</v>
      </c>
      <c r="F11" s="19"/>
      <c r="H11" s="19"/>
      <c r="I11" s="19"/>
      <c r="J11" s="19">
        <f>SUM(C11:I11)</f>
        <v>0.6150573053279382</v>
      </c>
    </row>
    <row r="12" spans="1:10" ht="12.75">
      <c r="A12" s="4" t="s">
        <v>42</v>
      </c>
      <c r="B12" s="5"/>
      <c r="C12" s="19">
        <f>C11/$J$11*100</f>
        <v>13.772030934219606</v>
      </c>
      <c r="D12" s="18">
        <f>D11/$J$11*100</f>
        <v>38.626605280151274</v>
      </c>
      <c r="E12" s="18">
        <f>E11/$J$11*100</f>
        <v>47.601363785629125</v>
      </c>
      <c r="F12" s="19"/>
      <c r="H12" s="19"/>
      <c r="I12" s="19"/>
      <c r="J12" s="15" t="s">
        <v>55</v>
      </c>
    </row>
    <row r="13" spans="1:10" ht="12.75">
      <c r="A13" s="4" t="s">
        <v>30</v>
      </c>
      <c r="B13" s="5"/>
      <c r="C13" s="21">
        <f>C12/C8</f>
        <v>1.7215038667774507</v>
      </c>
      <c r="D13" s="20">
        <f>D12/D8</f>
        <v>96.56651320037821</v>
      </c>
      <c r="E13" s="20">
        <f>E12/E8</f>
        <v>13.600389653036894</v>
      </c>
      <c r="F13" s="21"/>
      <c r="H13" s="21"/>
      <c r="I13" s="21"/>
      <c r="J13" s="5"/>
    </row>
    <row r="14" spans="4:5" ht="12.75">
      <c r="D14" s="12"/>
      <c r="E14" s="12"/>
    </row>
    <row r="15" spans="1:10" ht="12.75">
      <c r="A15" t="s">
        <v>47</v>
      </c>
      <c r="D15" s="12"/>
      <c r="E15" s="12"/>
      <c r="J15" s="2" t="s">
        <v>11</v>
      </c>
    </row>
    <row r="16" spans="1:9" ht="12.75">
      <c r="A16" s="1" t="s">
        <v>56</v>
      </c>
      <c r="C16" s="17">
        <v>845</v>
      </c>
      <c r="D16" s="16">
        <v>3.3</v>
      </c>
      <c r="E16" s="16">
        <v>35</v>
      </c>
      <c r="F16" s="17"/>
      <c r="H16" s="17"/>
      <c r="I16" s="17"/>
    </row>
    <row r="17" spans="1:10" ht="12.75">
      <c r="A17" t="s">
        <v>31</v>
      </c>
      <c r="C17" s="23">
        <f>C13*(C16-C6)</f>
        <v>-8.607519333887254</v>
      </c>
      <c r="D17" s="22">
        <f>D13*(D6-D16)</f>
        <v>-9.656651320037787</v>
      </c>
      <c r="E17" s="22">
        <f>E13*(E6-E16)</f>
        <v>-68.00194826518447</v>
      </c>
      <c r="F17" s="23"/>
      <c r="H17" s="23"/>
      <c r="I17" s="23"/>
      <c r="J17" s="24">
        <f>SUM(C17:I17)</f>
        <v>-86.26611891910952</v>
      </c>
    </row>
  </sheetData>
  <sheetProtection password="C766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H17" sqref="H17"/>
    </sheetView>
  </sheetViews>
  <sheetFormatPr defaultColWidth="9.00390625" defaultRowHeight="12.75"/>
  <sheetData>
    <row r="1" ht="12.75">
      <c r="E1" s="7" t="s">
        <v>21</v>
      </c>
    </row>
    <row r="3" spans="1:9" ht="12.75">
      <c r="A3" s="5" t="s">
        <v>0</v>
      </c>
      <c r="B3" s="5"/>
      <c r="D3" s="13" t="s">
        <v>66</v>
      </c>
      <c r="E3" s="4" t="s">
        <v>67</v>
      </c>
      <c r="F3" s="4" t="s">
        <v>68</v>
      </c>
      <c r="G3" s="13" t="s">
        <v>16</v>
      </c>
      <c r="H3" s="4" t="s">
        <v>69</v>
      </c>
      <c r="I3" s="5" t="s">
        <v>1</v>
      </c>
    </row>
    <row r="4" spans="1:9" ht="12.75">
      <c r="A4" s="10" t="s">
        <v>3</v>
      </c>
      <c r="B4" s="10"/>
      <c r="D4" s="10"/>
      <c r="E4" s="10"/>
      <c r="F4" s="10"/>
      <c r="G4" s="10"/>
      <c r="H4" s="10"/>
      <c r="I4" s="5"/>
    </row>
    <row r="5" ht="12.75">
      <c r="I5" s="5"/>
    </row>
    <row r="6" spans="1:9" ht="12.75">
      <c r="A6" s="4" t="s">
        <v>2</v>
      </c>
      <c r="B6" s="5"/>
      <c r="D6" s="11">
        <v>245</v>
      </c>
      <c r="E6" s="6">
        <v>170</v>
      </c>
      <c r="F6" s="6">
        <v>12</v>
      </c>
      <c r="G6" s="31">
        <v>55</v>
      </c>
      <c r="H6" s="6">
        <v>11</v>
      </c>
      <c r="I6" s="5"/>
    </row>
    <row r="7" spans="1:9" ht="12.75">
      <c r="A7" s="4" t="s">
        <v>44</v>
      </c>
      <c r="B7" s="5"/>
      <c r="D7" s="11">
        <v>239</v>
      </c>
      <c r="E7" s="6">
        <v>166</v>
      </c>
      <c r="F7" s="6">
        <v>11.4</v>
      </c>
      <c r="G7" s="31">
        <v>50.9</v>
      </c>
      <c r="H7" s="6">
        <v>9.5</v>
      </c>
      <c r="I7" s="5"/>
    </row>
    <row r="8" spans="1:9" ht="12.75">
      <c r="A8" s="4" t="s">
        <v>45</v>
      </c>
      <c r="B8" s="5"/>
      <c r="D8" s="14">
        <f>ABS(D7-D6)</f>
        <v>6</v>
      </c>
      <c r="E8" s="15">
        <f>ABS(E7-E6)</f>
        <v>4</v>
      </c>
      <c r="F8" s="32">
        <f>ABS(F7-F6)</f>
        <v>0.5999999999999996</v>
      </c>
      <c r="G8" s="33">
        <f>ABS(G7-G6)</f>
        <v>4.100000000000001</v>
      </c>
      <c r="H8" s="33">
        <f>ABS(H7-H6)</f>
        <v>1.5</v>
      </c>
      <c r="I8" s="5"/>
    </row>
    <row r="9" spans="1:9" ht="12.75">
      <c r="A9" s="4" t="s">
        <v>46</v>
      </c>
      <c r="B9" s="5"/>
      <c r="D9" s="11">
        <v>21.4</v>
      </c>
      <c r="E9" s="6">
        <v>5.4</v>
      </c>
      <c r="F9" s="6">
        <v>1.3</v>
      </c>
      <c r="G9" s="11">
        <v>3.5</v>
      </c>
      <c r="H9" s="11">
        <v>0.6</v>
      </c>
      <c r="I9" s="5"/>
    </row>
    <row r="10" spans="1:9" ht="12.75">
      <c r="A10" s="4" t="s">
        <v>40</v>
      </c>
      <c r="B10" s="5"/>
      <c r="D10" s="11">
        <v>0.5</v>
      </c>
      <c r="E10" s="6">
        <v>0.69</v>
      </c>
      <c r="F10" s="6">
        <v>0.14</v>
      </c>
      <c r="G10" s="11">
        <v>0.16</v>
      </c>
      <c r="H10" s="11">
        <v>0.23</v>
      </c>
      <c r="I10" s="5"/>
    </row>
    <row r="11" spans="1:11" ht="12.75">
      <c r="A11" s="4" t="s">
        <v>41</v>
      </c>
      <c r="B11" s="5"/>
      <c r="D11" s="18">
        <f>(D8*D10)/D9</f>
        <v>0.14018691588785048</v>
      </c>
      <c r="E11" s="19">
        <f>(E8*E10)/E9</f>
        <v>0.5111111111111111</v>
      </c>
      <c r="F11" s="19">
        <f>(F8*F10)/F9</f>
        <v>0.06461538461538459</v>
      </c>
      <c r="G11" s="18">
        <f>(G8*G10)/G9</f>
        <v>0.1874285714285715</v>
      </c>
      <c r="H11" s="18">
        <f>(H8*H10)/H9</f>
        <v>0.5750000000000001</v>
      </c>
      <c r="I11" s="19">
        <f>SUM(D11:H11)</f>
        <v>1.4783419830429176</v>
      </c>
      <c r="K11" t="s">
        <v>70</v>
      </c>
    </row>
    <row r="12" spans="1:9" ht="12.75">
      <c r="A12" s="4" t="s">
        <v>42</v>
      </c>
      <c r="B12" s="5"/>
      <c r="D12" s="18">
        <f>D11/$I$11*100</f>
        <v>9.482712220571546</v>
      </c>
      <c r="E12" s="18">
        <f>E11/$I$11*100</f>
        <v>34.573266333076404</v>
      </c>
      <c r="F12" s="18">
        <f>F11/$I$11*100</f>
        <v>4.370800894281898</v>
      </c>
      <c r="G12" s="18">
        <f>G11/$I$11*100</f>
        <v>12.678295927359203</v>
      </c>
      <c r="H12" s="18">
        <f>H11/$I$11*100</f>
        <v>38.89492462471096</v>
      </c>
      <c r="I12" s="19" t="s">
        <v>55</v>
      </c>
    </row>
    <row r="13" spans="1:9" ht="12.75">
      <c r="A13" s="4" t="s">
        <v>30</v>
      </c>
      <c r="B13" s="5"/>
      <c r="D13" s="20">
        <f>D12/D8</f>
        <v>1.5804520367619244</v>
      </c>
      <c r="E13" s="21">
        <f>E12/E8</f>
        <v>8.643316583269101</v>
      </c>
      <c r="F13" s="21">
        <f>F12/F8</f>
        <v>7.284668157136502</v>
      </c>
      <c r="G13" s="20">
        <f>G12/G8</f>
        <v>3.092267299355902</v>
      </c>
      <c r="H13" s="20">
        <f>H12/H8</f>
        <v>25.929949749807307</v>
      </c>
      <c r="I13" s="19"/>
    </row>
    <row r="14" spans="4:7" ht="12.75">
      <c r="D14" s="12"/>
      <c r="G14" s="12"/>
    </row>
    <row r="15" spans="1:9" ht="12.75">
      <c r="A15" t="s">
        <v>12</v>
      </c>
      <c r="D15" s="12"/>
      <c r="G15" s="12"/>
      <c r="I15" s="2" t="s">
        <v>11</v>
      </c>
    </row>
    <row r="16" spans="1:8" ht="12.75">
      <c r="A16" s="1" t="s">
        <v>56</v>
      </c>
      <c r="D16" s="34">
        <v>245</v>
      </c>
      <c r="E16" s="35">
        <v>170</v>
      </c>
      <c r="F16" s="35">
        <v>12</v>
      </c>
      <c r="G16" s="31">
        <v>55</v>
      </c>
      <c r="H16" s="35">
        <v>11</v>
      </c>
    </row>
    <row r="17" spans="1:9" ht="12.75">
      <c r="A17" t="s">
        <v>31</v>
      </c>
      <c r="D17" s="28">
        <f>D13*(D16-D6)</f>
        <v>0</v>
      </c>
      <c r="E17" s="28">
        <f>E13*(E16-E6)</f>
        <v>0</v>
      </c>
      <c r="F17" s="28">
        <f>F13*(F16-F6)</f>
        <v>0</v>
      </c>
      <c r="G17" s="28">
        <f>G13*(G16-G6)</f>
        <v>0</v>
      </c>
      <c r="H17" s="28">
        <f>H13*(H16-H6)</f>
        <v>0</v>
      </c>
      <c r="I17" s="24">
        <f>SUM(D17:H17)</f>
        <v>0</v>
      </c>
    </row>
  </sheetData>
  <sheetProtection/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" sqref="A1"/>
    </sheetView>
  </sheetViews>
  <sheetFormatPr defaultColWidth="9.00390625" defaultRowHeight="12.75"/>
  <sheetData>
    <row r="1" ht="12.75">
      <c r="E1" s="7" t="s">
        <v>60</v>
      </c>
    </row>
    <row r="3" spans="1:10" ht="12.75">
      <c r="A3" s="5" t="s">
        <v>22</v>
      </c>
      <c r="B3" s="5"/>
      <c r="C3" s="9" t="s">
        <v>32</v>
      </c>
      <c r="D3" s="4" t="s">
        <v>33</v>
      </c>
      <c r="E3" s="29" t="s">
        <v>57</v>
      </c>
      <c r="F3" s="4" t="s">
        <v>35</v>
      </c>
      <c r="G3" s="9" t="s">
        <v>36</v>
      </c>
      <c r="H3" s="4" t="s">
        <v>58</v>
      </c>
      <c r="I3" s="4" t="s">
        <v>59</v>
      </c>
      <c r="J3" s="5" t="s">
        <v>1</v>
      </c>
    </row>
    <row r="4" spans="1:10" ht="12.75">
      <c r="A4" s="10" t="s">
        <v>3</v>
      </c>
      <c r="B4" s="10"/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5"/>
    </row>
    <row r="5" ht="12.75">
      <c r="J5" s="5"/>
    </row>
    <row r="6" spans="1:10" ht="12.75">
      <c r="A6" s="4" t="s">
        <v>2</v>
      </c>
      <c r="B6" s="5"/>
      <c r="C6" s="11">
        <v>185</v>
      </c>
      <c r="D6" s="6">
        <v>750</v>
      </c>
      <c r="E6" s="11">
        <v>64</v>
      </c>
      <c r="F6" s="6">
        <v>96</v>
      </c>
      <c r="G6" s="11">
        <v>30</v>
      </c>
      <c r="H6" s="6">
        <v>11</v>
      </c>
      <c r="I6" s="6">
        <v>30</v>
      </c>
      <c r="J6" s="5"/>
    </row>
    <row r="7" spans="1:10" ht="12.75">
      <c r="A7" s="4" t="s">
        <v>44</v>
      </c>
      <c r="B7" s="5"/>
      <c r="C7" s="11">
        <v>192</v>
      </c>
      <c r="D7" s="6">
        <v>732</v>
      </c>
      <c r="E7" s="11">
        <v>63.6</v>
      </c>
      <c r="F7" s="6">
        <v>94.3</v>
      </c>
      <c r="G7" s="11">
        <v>31.1</v>
      </c>
      <c r="H7" s="6">
        <v>10.6</v>
      </c>
      <c r="I7" s="6">
        <v>27.9</v>
      </c>
      <c r="J7" s="5"/>
    </row>
    <row r="8" spans="1:10" ht="12.75">
      <c r="A8" s="4" t="s">
        <v>45</v>
      </c>
      <c r="B8" s="5"/>
      <c r="C8" s="14">
        <f aca="true" t="shared" si="0" ref="C8:H8">ABS(C7-C6)</f>
        <v>7</v>
      </c>
      <c r="D8" s="15">
        <f t="shared" si="0"/>
        <v>18</v>
      </c>
      <c r="E8" s="14">
        <f t="shared" si="0"/>
        <v>0.3999999999999986</v>
      </c>
      <c r="F8" s="15">
        <f t="shared" si="0"/>
        <v>1.7000000000000028</v>
      </c>
      <c r="G8" s="14">
        <f t="shared" si="0"/>
        <v>1.1000000000000014</v>
      </c>
      <c r="H8" s="15">
        <f t="shared" si="0"/>
        <v>0.40000000000000036</v>
      </c>
      <c r="I8" s="15">
        <v>1.2</v>
      </c>
      <c r="J8" s="15"/>
    </row>
    <row r="9" spans="1:10" ht="12.75">
      <c r="A9" s="4" t="s">
        <v>46</v>
      </c>
      <c r="B9" s="5"/>
      <c r="C9" s="11">
        <v>14.5</v>
      </c>
      <c r="D9" s="6">
        <v>93</v>
      </c>
      <c r="E9" s="11">
        <v>4.5</v>
      </c>
      <c r="F9" s="6">
        <v>2.9</v>
      </c>
      <c r="G9" s="11">
        <v>5.8</v>
      </c>
      <c r="H9" s="6">
        <v>1.2</v>
      </c>
      <c r="I9" s="6">
        <v>4.1</v>
      </c>
      <c r="J9" s="5"/>
    </row>
    <row r="10" spans="1:10" ht="12.75">
      <c r="A10" s="4" t="s">
        <v>40</v>
      </c>
      <c r="B10" s="5"/>
      <c r="C10" s="11">
        <v>0.508</v>
      </c>
      <c r="D10" s="6">
        <v>0.785</v>
      </c>
      <c r="E10" s="11">
        <v>0.41</v>
      </c>
      <c r="F10" s="6">
        <v>0.242</v>
      </c>
      <c r="G10" s="11">
        <v>0.309</v>
      </c>
      <c r="H10" s="6">
        <v>0.436</v>
      </c>
      <c r="I10" s="6">
        <v>0.273</v>
      </c>
      <c r="J10" s="5"/>
    </row>
    <row r="11" spans="1:10" ht="12.75">
      <c r="A11" s="4" t="s">
        <v>41</v>
      </c>
      <c r="B11" s="5"/>
      <c r="C11" s="18">
        <f aca="true" t="shared" si="1" ref="C11:I11">(C8*C10)/C9</f>
        <v>0.24524137931034484</v>
      </c>
      <c r="D11" s="19">
        <f t="shared" si="1"/>
        <v>0.15193548387096775</v>
      </c>
      <c r="E11" s="18">
        <f t="shared" si="1"/>
        <v>0.03644444444444431</v>
      </c>
      <c r="F11" s="19">
        <f t="shared" si="1"/>
        <v>0.14186206896551748</v>
      </c>
      <c r="G11" s="18">
        <f t="shared" si="1"/>
        <v>0.05860344827586214</v>
      </c>
      <c r="H11" s="19">
        <f t="shared" si="1"/>
        <v>0.14533333333333348</v>
      </c>
      <c r="I11" s="19">
        <f t="shared" si="1"/>
        <v>0.07990243902439025</v>
      </c>
      <c r="J11" s="19">
        <f>SUM(C11:I11)</f>
        <v>0.8593225972248603</v>
      </c>
    </row>
    <row r="12" spans="1:10" ht="12.75">
      <c r="A12" s="4" t="s">
        <v>42</v>
      </c>
      <c r="B12" s="5"/>
      <c r="C12" s="18">
        <f aca="true" t="shared" si="2" ref="C12:I12">C11/$J$11*100</f>
        <v>28.53891892315409</v>
      </c>
      <c r="D12" s="19">
        <f t="shared" si="2"/>
        <v>17.680843534388117</v>
      </c>
      <c r="E12" s="18">
        <f t="shared" si="2"/>
        <v>4.241066691617308</v>
      </c>
      <c r="F12" s="19">
        <f t="shared" si="2"/>
        <v>16.508592864152995</v>
      </c>
      <c r="G12" s="18">
        <f t="shared" si="2"/>
        <v>6.8197261965551785</v>
      </c>
      <c r="H12" s="19">
        <f t="shared" si="2"/>
        <v>16.912546440961783</v>
      </c>
      <c r="I12" s="19">
        <f t="shared" si="2"/>
        <v>9.298305349170523</v>
      </c>
      <c r="J12" s="15" t="s">
        <v>55</v>
      </c>
    </row>
    <row r="13" spans="1:10" ht="12.75">
      <c r="A13" s="4" t="s">
        <v>30</v>
      </c>
      <c r="B13" s="5"/>
      <c r="C13" s="20">
        <f aca="true" t="shared" si="3" ref="C13:I13">C12/C8</f>
        <v>4.076988417593442</v>
      </c>
      <c r="D13" s="21">
        <f t="shared" si="3"/>
        <v>0.9822690852437843</v>
      </c>
      <c r="E13" s="20">
        <f t="shared" si="3"/>
        <v>10.602666729043309</v>
      </c>
      <c r="F13" s="21">
        <f t="shared" si="3"/>
        <v>9.71093697891351</v>
      </c>
      <c r="G13" s="20">
        <f t="shared" si="3"/>
        <v>6.199751087777427</v>
      </c>
      <c r="H13" s="21">
        <f t="shared" si="3"/>
        <v>42.28136610240442</v>
      </c>
      <c r="I13" s="21">
        <f t="shared" si="3"/>
        <v>7.748587790975436</v>
      </c>
      <c r="J13" s="5"/>
    </row>
    <row r="14" spans="3:7" ht="12.75">
      <c r="C14" s="12"/>
      <c r="E14" s="12"/>
      <c r="G14" s="12"/>
    </row>
    <row r="15" spans="1:10" ht="12.75">
      <c r="A15" t="s">
        <v>47</v>
      </c>
      <c r="C15" s="12"/>
      <c r="E15" s="12"/>
      <c r="G15" s="12"/>
      <c r="J15" s="2" t="s">
        <v>11</v>
      </c>
    </row>
    <row r="16" spans="1:9" ht="12.75">
      <c r="A16" s="1" t="s">
        <v>56</v>
      </c>
      <c r="C16" s="16">
        <v>172</v>
      </c>
      <c r="D16" s="17">
        <v>832</v>
      </c>
      <c r="E16" s="16">
        <v>64.5</v>
      </c>
      <c r="F16" s="17">
        <v>96</v>
      </c>
      <c r="G16" s="16">
        <v>34</v>
      </c>
      <c r="H16" s="17">
        <v>10.8</v>
      </c>
      <c r="I16" s="17">
        <v>29</v>
      </c>
    </row>
    <row r="17" spans="1:10" ht="12.75">
      <c r="A17" t="s">
        <v>31</v>
      </c>
      <c r="C17" s="22">
        <f>C13*(C6-C16)</f>
        <v>53.000849428714744</v>
      </c>
      <c r="D17" s="23">
        <f>D13*(D16-D6)</f>
        <v>80.54606498999031</v>
      </c>
      <c r="E17" s="22">
        <f>E13*(E16-E6)</f>
        <v>5.301333364521654</v>
      </c>
      <c r="F17" s="23">
        <f>F13*(F16-F6)</f>
        <v>0</v>
      </c>
      <c r="G17" s="22">
        <f>G13*(G6-G16)</f>
        <v>-24.79900435110971</v>
      </c>
      <c r="H17" s="23">
        <f>H13*(H16-H6)</f>
        <v>-8.456273220480854</v>
      </c>
      <c r="I17" s="23">
        <f>I13*(I16-I6)</f>
        <v>-7.748587790975436</v>
      </c>
      <c r="J17" s="24">
        <f>SUM(C17:I17)</f>
        <v>97.84438242066072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" sqref="A1"/>
    </sheetView>
  </sheetViews>
  <sheetFormatPr defaultColWidth="9.00390625" defaultRowHeight="12.75"/>
  <sheetData>
    <row r="1" ht="12.75">
      <c r="A1" t="s">
        <v>64</v>
      </c>
    </row>
    <row r="3" spans="1:10" ht="12.75">
      <c r="A3" s="5" t="s">
        <v>22</v>
      </c>
      <c r="B3" s="5"/>
      <c r="C3" s="4" t="s">
        <v>61</v>
      </c>
      <c r="D3" s="9" t="s">
        <v>62</v>
      </c>
      <c r="E3" s="9" t="s">
        <v>63</v>
      </c>
      <c r="F3" s="4"/>
      <c r="H3" s="4"/>
      <c r="I3" s="4"/>
      <c r="J3" s="5" t="s">
        <v>1</v>
      </c>
    </row>
    <row r="4" spans="1:10" ht="12.75">
      <c r="A4" s="10" t="s">
        <v>3</v>
      </c>
      <c r="B4" s="10"/>
      <c r="C4" s="10" t="s">
        <v>5</v>
      </c>
      <c r="D4" s="10" t="s">
        <v>10</v>
      </c>
      <c r="E4" s="10" t="s">
        <v>8</v>
      </c>
      <c r="F4" s="10"/>
      <c r="H4" s="10"/>
      <c r="I4" s="10"/>
      <c r="J4" s="5"/>
    </row>
    <row r="5" ht="12.75">
      <c r="J5" s="5"/>
    </row>
    <row r="6" spans="1:10" ht="12.75">
      <c r="A6" s="4" t="s">
        <v>2</v>
      </c>
      <c r="B6" s="5"/>
      <c r="C6" s="6">
        <v>850</v>
      </c>
      <c r="D6" s="11">
        <v>3.2</v>
      </c>
      <c r="E6" s="11">
        <v>30</v>
      </c>
      <c r="F6" s="6"/>
      <c r="H6" s="6"/>
      <c r="I6" s="6"/>
      <c r="J6" s="5"/>
    </row>
    <row r="7" spans="1:10" ht="12.75">
      <c r="A7" s="4" t="s">
        <v>44</v>
      </c>
      <c r="B7" s="5"/>
      <c r="C7" s="6">
        <v>842</v>
      </c>
      <c r="D7" s="11">
        <v>3.6</v>
      </c>
      <c r="E7" s="11">
        <v>33.5</v>
      </c>
      <c r="F7" s="6"/>
      <c r="H7" s="6"/>
      <c r="I7" s="6"/>
      <c r="J7" s="5"/>
    </row>
    <row r="8" spans="1:10" ht="12.75">
      <c r="A8" s="4" t="s">
        <v>45</v>
      </c>
      <c r="B8" s="5"/>
      <c r="C8" s="15">
        <f>ABS(C7-C6)</f>
        <v>8</v>
      </c>
      <c r="D8" s="14">
        <f>ABS(D7-D6)</f>
        <v>0.3999999999999999</v>
      </c>
      <c r="E8" s="14">
        <f>ABS(E7-E6)</f>
        <v>3.5</v>
      </c>
      <c r="F8" s="15"/>
      <c r="H8" s="15"/>
      <c r="I8" s="15"/>
      <c r="J8" s="15"/>
    </row>
    <row r="9" spans="1:10" ht="12.75">
      <c r="A9" s="4" t="s">
        <v>46</v>
      </c>
      <c r="B9" s="5"/>
      <c r="C9" s="6">
        <v>49.3</v>
      </c>
      <c r="D9" s="11">
        <v>0.33</v>
      </c>
      <c r="E9" s="11">
        <v>2.63</v>
      </c>
      <c r="F9" s="6"/>
      <c r="H9" s="6"/>
      <c r="I9" s="6"/>
      <c r="J9" s="5"/>
    </row>
    <row r="10" spans="1:10" ht="12.75">
      <c r="A10" s="4" t="s">
        <v>40</v>
      </c>
      <c r="B10" s="5"/>
      <c r="C10" s="6">
        <v>0.522</v>
      </c>
      <c r="D10" s="11">
        <v>0.196</v>
      </c>
      <c r="E10" s="11">
        <v>0.22</v>
      </c>
      <c r="F10" s="6"/>
      <c r="H10" s="6"/>
      <c r="I10" s="6"/>
      <c r="J10" s="5"/>
    </row>
    <row r="11" spans="1:10" ht="12.75">
      <c r="A11" s="4" t="s">
        <v>41</v>
      </c>
      <c r="B11" s="5"/>
      <c r="C11" s="19">
        <f>(C8*C10)/C9</f>
        <v>0.08470588235294119</v>
      </c>
      <c r="D11" s="18">
        <f>(D8*D10)/D9</f>
        <v>0.23757575757575752</v>
      </c>
      <c r="E11" s="18">
        <f>(E8*E10)/E9</f>
        <v>0.29277566539923955</v>
      </c>
      <c r="F11" s="19"/>
      <c r="H11" s="19"/>
      <c r="I11" s="19"/>
      <c r="J11" s="19">
        <f>SUM(C11:I11)</f>
        <v>0.6150573053279382</v>
      </c>
    </row>
    <row r="12" spans="1:10" ht="12.75">
      <c r="A12" s="4" t="s">
        <v>42</v>
      </c>
      <c r="B12" s="5"/>
      <c r="C12" s="19">
        <f>C11/$J$11*100</f>
        <v>13.772030934219606</v>
      </c>
      <c r="D12" s="18">
        <f>D11/$J$11*100</f>
        <v>38.626605280151274</v>
      </c>
      <c r="E12" s="18">
        <f>E11/$J$11*100</f>
        <v>47.601363785629125</v>
      </c>
      <c r="F12" s="19"/>
      <c r="H12" s="19"/>
      <c r="I12" s="19"/>
      <c r="J12" s="15" t="s">
        <v>55</v>
      </c>
    </row>
    <row r="13" spans="1:10" ht="12.75">
      <c r="A13" s="4" t="s">
        <v>30</v>
      </c>
      <c r="B13" s="5"/>
      <c r="C13" s="21">
        <f>C12/C8</f>
        <v>1.7215038667774507</v>
      </c>
      <c r="D13" s="20">
        <f>D12/D8</f>
        <v>96.56651320037821</v>
      </c>
      <c r="E13" s="20">
        <f>E12/E8</f>
        <v>13.600389653036894</v>
      </c>
      <c r="F13" s="21"/>
      <c r="H13" s="21"/>
      <c r="I13" s="21"/>
      <c r="J13" s="5"/>
    </row>
    <row r="14" spans="4:5" ht="12.75">
      <c r="D14" s="12"/>
      <c r="E14" s="12"/>
    </row>
    <row r="15" spans="1:10" ht="12.75">
      <c r="A15" t="s">
        <v>47</v>
      </c>
      <c r="D15" s="12"/>
      <c r="E15" s="12"/>
      <c r="J15" s="2" t="s">
        <v>11</v>
      </c>
    </row>
    <row r="16" spans="1:9" ht="12.75">
      <c r="A16" s="1" t="s">
        <v>56</v>
      </c>
      <c r="C16" s="17">
        <v>845</v>
      </c>
      <c r="D16" s="16">
        <v>3.3</v>
      </c>
      <c r="E16" s="16">
        <v>35</v>
      </c>
      <c r="F16" s="17"/>
      <c r="H16" s="17"/>
      <c r="I16" s="17"/>
    </row>
    <row r="17" spans="1:10" ht="12.75">
      <c r="A17" t="s">
        <v>31</v>
      </c>
      <c r="C17" s="23">
        <f>C13*(C16-C6)</f>
        <v>-8.607519333887254</v>
      </c>
      <c r="D17" s="22">
        <f>D13*(D6-D16)</f>
        <v>-9.656651320037787</v>
      </c>
      <c r="E17" s="22">
        <f>E13*(E6-E16)</f>
        <v>-68.00194826518447</v>
      </c>
      <c r="F17" s="23"/>
      <c r="H17" s="23"/>
      <c r="I17" s="23"/>
      <c r="J17" s="24">
        <f>SUM(C17:I17)</f>
        <v>-86.26611891910952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АОЗТ Краснинское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Дементьев</dc:creator>
  <cp:keywords/>
  <dc:description/>
  <cp:lastModifiedBy>Dementiev</cp:lastModifiedBy>
  <cp:lastPrinted>2000-06-13T10:49:24Z</cp:lastPrinted>
  <dcterms:created xsi:type="dcterms:W3CDTF">2000-06-13T03:13:46Z</dcterms:created>
  <dcterms:modified xsi:type="dcterms:W3CDTF">2003-01-09T07:51:37Z</dcterms:modified>
  <cp:category/>
  <cp:version/>
  <cp:contentType/>
  <cp:contentStatus/>
</cp:coreProperties>
</file>